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<sst xmlns="http://schemas.openxmlformats.org/spreadsheetml/2006/main" count="171" uniqueCount="123">
  <si>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</si>
  <si>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</si>
  <si>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</si>
  <si>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</si>
  <si>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</si>
  <si>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</si>
  <si>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</si>
  <si>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</si>
  <si>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</si>
  <si>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</si>
  <si>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</si>
  <si>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</si>
  <si>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</si>
  <si>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</si>
  <si>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</si>
  <si>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</si>
  <si>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</si>
  <si>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</si>
  <si>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</si>
  <si>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</si>
  <si>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</si>
  <si>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</si>
  <si>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</si>
  <si>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</si>
  <si>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</si>
  <si>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</si>
  <si>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</si>
  <si>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</si>
  <si>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</si>
  <si>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</si>
  <si>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</si>
  <si>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</si>
  <si>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</si>
  <si>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</si>
  <si>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</si>
  <si>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</si>
  <si>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</si>
  <si>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</si>
  <si>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</si>
  <si>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</si>
  <si>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</si>
  <si>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</si>
  <si>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</si>
  <si>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</si>
  <si>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</si>
  <si>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</si>
  <si>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</si>
  <si>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</si>
  <si>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</si>
  <si>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</si>
  <si>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</si>
  <si>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</si>
  <si>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</si>
  <si>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</si>
  <si>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</si>
  <si>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</si>
  <si>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</si>
  <si>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</si>
  <si>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</si>
  <si>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</si>
  <si>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</si>
  <si>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</si>
  <si>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</si>
  <si>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</si>
  <si>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</si>
  <si>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</si>
  <si>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</si>
  <si>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</si>
  <si>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</si>
  <si>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</si>
  <si>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</si>
  <si>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</si>
  <si>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</si>
  <si>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</si>
  <si>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</si>
  <si>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</si>
  <si>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</si>
  <si>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</si>
  <si>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</si>
  <si>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</si>
  <si>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</si>
  <si>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</si>
  <si>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</si>
  <si>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</si>
  <si>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</si>
  <si>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</si>
  <si>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</si>
  <si>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</si>
  <si>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</si>
  <si>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</si>
  <si>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</si>
  <si>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</si>
  <si>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</si>
  <si>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</si>
  <si>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</si>
  <si>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</si>
  <si>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</si>
  <si>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</si>
  <si>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</si>
  <si>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</si>
  <si>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</si>
  <si>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</si>
  <si>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</si>
  <si>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</si>
  <si>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</si>
  <si>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</si>
  <si>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</si>
  <si>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</si>
  <si>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</si>
  <si>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</si>
  <si>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</si>
  <si>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</si>
  <si>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</si>
  <si>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</si>
  <si>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</si>
  <si>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</si>
  <si>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</si>
  <si>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</si>
  <si>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</si>
  <si>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</si>
  <si>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</si>
  <si>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</si>
  <si>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19.11.2015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</si>
</sst>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43140015"/>
        <c:axId val="52715816"/>
      </c:bar3D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15816"/>
        <c:crosses val="autoZero"/>
        <c:auto val="1"/>
        <c:lblOffset val="100"/>
        <c:tickLblSkip val="1"/>
        <c:noMultiLvlLbl val="0"/>
      </c:catAx>
      <c:valAx>
        <c:axId val="5271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0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4680297"/>
        <c:axId val="42122674"/>
      </c:bar3D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22674"/>
        <c:crosses val="autoZero"/>
        <c:auto val="1"/>
        <c:lblOffset val="100"/>
        <c:tickLblSkip val="1"/>
        <c:noMultiLvlLbl val="0"/>
      </c:catAx>
      <c:valAx>
        <c:axId val="42122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43559747"/>
        <c:axId val="56493404"/>
      </c:bar3D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93404"/>
        <c:crosses val="autoZero"/>
        <c:auto val="1"/>
        <c:lblOffset val="100"/>
        <c:tickLblSkip val="1"/>
        <c:noMultiLvlLbl val="0"/>
      </c:catAx>
      <c:valAx>
        <c:axId val="5649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9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38678589"/>
        <c:axId val="12562982"/>
      </c:bar3D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62982"/>
        <c:crosses val="autoZero"/>
        <c:auto val="1"/>
        <c:lblOffset val="100"/>
        <c:tickLblSkip val="1"/>
        <c:noMultiLvlLbl val="0"/>
      </c:catAx>
      <c:valAx>
        <c:axId val="12562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45957975"/>
        <c:axId val="10968592"/>
      </c:bar3D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68592"/>
        <c:crosses val="autoZero"/>
        <c:auto val="1"/>
        <c:lblOffset val="100"/>
        <c:tickLblSkip val="2"/>
        <c:noMultiLvlLbl val="0"/>
      </c:catAx>
      <c:valAx>
        <c:axId val="1096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7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31608465"/>
        <c:axId val="16040730"/>
      </c:bar3D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40730"/>
        <c:crosses val="autoZero"/>
        <c:auto val="1"/>
        <c:lblOffset val="100"/>
        <c:tickLblSkip val="1"/>
        <c:noMultiLvlLbl val="0"/>
      </c:catAx>
      <c:valAx>
        <c:axId val="16040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10148843"/>
        <c:axId val="24230724"/>
      </c:bar3D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30724"/>
        <c:crosses val="autoZero"/>
        <c:auto val="1"/>
        <c:lblOffset val="100"/>
        <c:tickLblSkip val="1"/>
        <c:noMultiLvlLbl val="0"/>
      </c:cat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16749925"/>
        <c:axId val="16531598"/>
      </c:bar3D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31598"/>
        <c:crosses val="autoZero"/>
        <c:auto val="1"/>
        <c:lblOffset val="100"/>
        <c:tickLblSkip val="1"/>
        <c:noMultiLvlLbl val="0"/>
      </c:catAx>
      <c:valAx>
        <c:axId val="16531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14566655"/>
        <c:axId val="63991032"/>
      </c:bar3D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91032"/>
        <c:crosses val="autoZero"/>
        <c:auto val="1"/>
        <c:lblOffset val="100"/>
        <c:tickLblSkip val="1"/>
        <c:noMultiLvlLbl val="0"/>
      </c:catAx>
      <c:valAx>
        <c:axId val="6399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66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</f>
        <v>332750</v>
      </c>
      <c r="C6" s="53">
        <f>336144.8+1363.8+2002.1+1+23261.5+164+251.8+14.1+30</f>
        <v>363233.0999999999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</f>
        <v>292275.4</v>
      </c>
      <c r="E6" s="3">
        <f>D6/D149*100</f>
        <v>35.725426861795526</v>
      </c>
      <c r="F6" s="3">
        <f>D6/B6*100</f>
        <v>87.8363335837716</v>
      </c>
      <c r="G6" s="3">
        <f aca="true" t="shared" si="0" ref="G6:G43">D6/C6*100</f>
        <v>80.46496863859602</v>
      </c>
      <c r="H6" s="3">
        <f>B6-D6</f>
        <v>40474.59999999998</v>
      </c>
      <c r="I6" s="3">
        <f aca="true" t="shared" si="1" ref="I6:I43">C6-D6</f>
        <v>70957.6999999999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</f>
        <v>148552.50000000006</v>
      </c>
      <c r="E7" s="107">
        <f>D7/D6*100</f>
        <v>50.82620706361194</v>
      </c>
      <c r="F7" s="107">
        <f>D7/B7*100</f>
        <v>90.04988273405154</v>
      </c>
      <c r="G7" s="107">
        <f>D7/C7*100</f>
        <v>82.33362430893298</v>
      </c>
      <c r="H7" s="107">
        <f>B7-D7</f>
        <v>16414.399999999936</v>
      </c>
      <c r="I7" s="107">
        <f t="shared" si="1"/>
        <v>31874.99999999994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79.0331310811652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</f>
        <v>30.6</v>
      </c>
      <c r="E9" s="12">
        <f>D9/D6*100</f>
        <v>0.010469577665448409</v>
      </c>
      <c r="F9" s="134">
        <f>D9/B9*100</f>
        <v>67.69911504424778</v>
      </c>
      <c r="G9" s="1">
        <f t="shared" si="0"/>
        <v>67.69911504424778</v>
      </c>
      <c r="H9" s="1">
        <f aca="true" t="shared" si="2" ref="H9:H43">B9-D9</f>
        <v>14.600000000000001</v>
      </c>
      <c r="I9" s="1">
        <f t="shared" si="1"/>
        <v>14.600000000000001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</f>
        <v>16204.7</v>
      </c>
      <c r="E10" s="1">
        <f>D10/D6*100</f>
        <v>5.544325659976857</v>
      </c>
      <c r="F10" s="1">
        <f aca="true" t="shared" si="3" ref="F10:F41">D10/B10*100</f>
        <v>81.76758502371581</v>
      </c>
      <c r="G10" s="1">
        <f t="shared" si="0"/>
        <v>73.29259688099287</v>
      </c>
      <c r="H10" s="1">
        <f t="shared" si="2"/>
        <v>3613.2999999999993</v>
      </c>
      <c r="I10" s="1">
        <f t="shared" si="1"/>
        <v>5904.899999999998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</f>
        <v>41869.70000000002</v>
      </c>
      <c r="E11" s="1">
        <f>D11/D6*100</f>
        <v>14.325427319575995</v>
      </c>
      <c r="F11" s="1">
        <f t="shared" si="3"/>
        <v>72.88747534568272</v>
      </c>
      <c r="G11" s="1">
        <f t="shared" si="0"/>
        <v>68.13654094324303</v>
      </c>
      <c r="H11" s="1">
        <f t="shared" si="2"/>
        <v>15574.599999999984</v>
      </c>
      <c r="I11" s="1">
        <f t="shared" si="1"/>
        <v>19579.999999999978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</f>
        <v>221.99999999999997</v>
      </c>
      <c r="E12" s="1">
        <f>D12/D6*100</f>
        <v>0.0759557595336453</v>
      </c>
      <c r="F12" s="1">
        <f t="shared" si="3"/>
        <v>82.0096047284817</v>
      </c>
      <c r="G12" s="1">
        <f t="shared" si="0"/>
        <v>80.81543502002184</v>
      </c>
      <c r="H12" s="1">
        <f t="shared" si="2"/>
        <v>48.70000000000002</v>
      </c>
      <c r="I12" s="1">
        <f t="shared" si="1"/>
        <v>52.70000000000002</v>
      </c>
    </row>
    <row r="13" spans="1:9" ht="18.75" thickBot="1">
      <c r="A13" s="29" t="s">
        <v>34</v>
      </c>
      <c r="B13" s="50">
        <f>B6-B8-B9-B10-B11-B12</f>
        <v>3986.5999999999885</v>
      </c>
      <c r="C13" s="50">
        <f>C6-C8-C9-C10-C11-C12</f>
        <v>4061.2999999998983</v>
      </c>
      <c r="D13" s="50">
        <f>D6-D8-D9-D10-D11-D12</f>
        <v>2954.0000000000655</v>
      </c>
      <c r="E13" s="1">
        <f>D13/D6*100</f>
        <v>1.0106906020828523</v>
      </c>
      <c r="F13" s="1">
        <f t="shared" si="3"/>
        <v>74.09822906737756</v>
      </c>
      <c r="G13" s="1">
        <f t="shared" si="0"/>
        <v>72.73533105163715</v>
      </c>
      <c r="H13" s="1">
        <f t="shared" si="2"/>
        <v>1032.599999999923</v>
      </c>
      <c r="I13" s="1">
        <f t="shared" si="1"/>
        <v>1107.2999999998328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</f>
        <v>200357.39999999994</v>
      </c>
      <c r="E18" s="3">
        <f>D18/D149*100</f>
        <v>24.490099542826755</v>
      </c>
      <c r="F18" s="3">
        <f>D18/B18*100</f>
        <v>90.51218018102668</v>
      </c>
      <c r="G18" s="3">
        <f t="shared" si="0"/>
        <v>81.83120318670423</v>
      </c>
      <c r="H18" s="3">
        <f>B18-D18</f>
        <v>21002.20000000007</v>
      </c>
      <c r="I18" s="3">
        <f t="shared" si="1"/>
        <v>44484.90000000008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</f>
        <v>172329.29999999996</v>
      </c>
      <c r="E19" s="107">
        <f>D19/D18*100</f>
        <v>86.0109484351464</v>
      </c>
      <c r="F19" s="107">
        <f t="shared" si="3"/>
        <v>94.05830514247164</v>
      </c>
      <c r="G19" s="107">
        <f t="shared" si="0"/>
        <v>89.58477265815677</v>
      </c>
      <c r="H19" s="107">
        <f t="shared" si="2"/>
        <v>10886.100000000035</v>
      </c>
      <c r="I19" s="107">
        <f t="shared" si="1"/>
        <v>20035.20000000004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80.27300214516663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</f>
        <v>10706.5</v>
      </c>
      <c r="E21" s="1">
        <f>D21/D18*100</f>
        <v>5.343700806658503</v>
      </c>
      <c r="F21" s="1">
        <f t="shared" si="3"/>
        <v>87.35151099797663</v>
      </c>
      <c r="G21" s="1">
        <f t="shared" si="0"/>
        <v>80.38274997372254</v>
      </c>
      <c r="H21" s="1">
        <f t="shared" si="2"/>
        <v>1550.2999999999993</v>
      </c>
      <c r="I21" s="1">
        <f t="shared" si="1"/>
        <v>2612.8999999999996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</f>
        <v>2907.699999999999</v>
      </c>
      <c r="E22" s="1">
        <f>D22/D18*100</f>
        <v>1.4512566044478517</v>
      </c>
      <c r="F22" s="1">
        <f t="shared" si="3"/>
        <v>92.28157034498075</v>
      </c>
      <c r="G22" s="1">
        <f t="shared" si="0"/>
        <v>86.10814972755267</v>
      </c>
      <c r="H22" s="1">
        <f t="shared" si="2"/>
        <v>243.20000000000118</v>
      </c>
      <c r="I22" s="1">
        <f t="shared" si="1"/>
        <v>469.1000000000013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</f>
        <v>16309.2</v>
      </c>
      <c r="E23" s="1">
        <f>D23/D18*100</f>
        <v>8.140053723995223</v>
      </c>
      <c r="F23" s="1">
        <f t="shared" si="3"/>
        <v>79.26206363631945</v>
      </c>
      <c r="G23" s="1">
        <f t="shared" si="0"/>
        <v>63.650626390352414</v>
      </c>
      <c r="H23" s="1">
        <f t="shared" si="2"/>
        <v>4267.0999999999985</v>
      </c>
      <c r="I23" s="1">
        <f t="shared" si="1"/>
        <v>9313.8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111+58.1+166.1+55.7+24.9+10.1-0.1+89.8+44.2+0.1+106.9+106.7+78.8+27.8+48.4+56.6+13.9-0.2+32.5+28.8+69.2+0.1+9.8+112.6</f>
        <v>1251.7999999999995</v>
      </c>
      <c r="E24" s="1">
        <f>D24/D18*100</f>
        <v>0.6247835118642985</v>
      </c>
      <c r="F24" s="1">
        <f t="shared" si="3"/>
        <v>91.45236703682053</v>
      </c>
      <c r="G24" s="1">
        <f t="shared" si="0"/>
        <v>82.23623702535802</v>
      </c>
      <c r="H24" s="1">
        <f t="shared" si="2"/>
        <v>117.00000000000045</v>
      </c>
      <c r="I24" s="1">
        <f t="shared" si="1"/>
        <v>270.4000000000003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8349.299999999916</v>
      </c>
      <c r="E25" s="1">
        <f>D25/D18*100</f>
        <v>4.1672032078675</v>
      </c>
      <c r="F25" s="1">
        <f t="shared" si="3"/>
        <v>87.55466071035248</v>
      </c>
      <c r="G25" s="1">
        <f t="shared" si="0"/>
        <v>82.45570720338058</v>
      </c>
      <c r="H25" s="1">
        <f t="shared" si="2"/>
        <v>1186.8000000000757</v>
      </c>
      <c r="I25" s="1">
        <f t="shared" si="1"/>
        <v>1776.500000000091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</f>
        <v>37796.499999999985</v>
      </c>
      <c r="E33" s="3">
        <f>D33/D149*100</f>
        <v>4.619944396216218</v>
      </c>
      <c r="F33" s="3">
        <f>D33/B33*100</f>
        <v>91.73462453278964</v>
      </c>
      <c r="G33" s="3">
        <f t="shared" si="0"/>
        <v>84.11783819392512</v>
      </c>
      <c r="H33" s="3">
        <f t="shared" si="2"/>
        <v>3405.5000000000146</v>
      </c>
      <c r="I33" s="3">
        <f t="shared" si="1"/>
        <v>7136.30000000001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72.76308652917601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+4.2</f>
        <v>1406.3000000000004</v>
      </c>
      <c r="E36" s="1">
        <f>D36/D33*100</f>
        <v>3.720714881007503</v>
      </c>
      <c r="F36" s="1">
        <f t="shared" si="3"/>
        <v>63.27274363358231</v>
      </c>
      <c r="G36" s="1">
        <f t="shared" si="0"/>
        <v>52.591623036649224</v>
      </c>
      <c r="H36" s="1">
        <f t="shared" si="2"/>
        <v>816.2999999999995</v>
      </c>
      <c r="I36" s="1">
        <f t="shared" si="1"/>
        <v>1267.6999999999996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1.5691929146878687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0.17938168878070726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8227.399999999983</v>
      </c>
      <c r="E39" s="1">
        <f>D39/D33*100</f>
        <v>21.767623986347907</v>
      </c>
      <c r="F39" s="1">
        <f t="shared" si="3"/>
        <v>96.45252051582631</v>
      </c>
      <c r="G39" s="1">
        <f t="shared" si="0"/>
        <v>87.89299945516882</v>
      </c>
      <c r="H39" s="1">
        <f>B39-D39</f>
        <v>302.60000000001673</v>
      </c>
      <c r="I39" s="1">
        <f t="shared" si="1"/>
        <v>1133.300000000012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17.7+12.2+11.2+51.1+0.8+30+0.1+18.9+27.3+43.7+9+5.4+5.6+7.8+24.4+6.4-0.1+26.1+70.2+6+6+27.3+26.1+5.1+3+1+25.2+2+11+3.6+29+1+5+4.7+31.3+9.4+0.5+9.7+28.7+7.4+0.1+1.9+2.3+1</f>
        <v>616.1</v>
      </c>
      <c r="E43" s="3">
        <f>D43/D149*100</f>
        <v>0.07530717771510095</v>
      </c>
      <c r="F43" s="3">
        <f>D43/B43*100</f>
        <v>81.43008194554587</v>
      </c>
      <c r="G43" s="3">
        <f t="shared" si="0"/>
        <v>74.96045747657867</v>
      </c>
      <c r="H43" s="3">
        <f t="shared" si="2"/>
        <v>140.5</v>
      </c>
      <c r="I43" s="3">
        <f t="shared" si="1"/>
        <v>205.79999999999995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0.7572887835317446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</f>
        <v>11952.600000000002</v>
      </c>
      <c r="E51" s="3">
        <f>D51/D149*100</f>
        <v>1.4609910280109006</v>
      </c>
      <c r="F51" s="3">
        <f>D51/B51*100</f>
        <v>86.7740155651063</v>
      </c>
      <c r="G51" s="3">
        <f t="shared" si="4"/>
        <v>79.3754939136556</v>
      </c>
      <c r="H51" s="3">
        <f>B51-D51</f>
        <v>1821.7999999999975</v>
      </c>
      <c r="I51" s="3">
        <f t="shared" si="5"/>
        <v>3105.699999999999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65.7480380837642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1.4+1.4+1.2+3.1+2.2</f>
        <v>9.3</v>
      </c>
      <c r="E53" s="1">
        <f>D53/D51*100</f>
        <v>0.07780733898900656</v>
      </c>
      <c r="F53" s="1">
        <f t="shared" si="6"/>
        <v>85.3211009174312</v>
      </c>
      <c r="G53" s="1">
        <f t="shared" si="4"/>
        <v>85.3211009174312</v>
      </c>
      <c r="H53" s="1">
        <f t="shared" si="7"/>
        <v>1.5999999999999996</v>
      </c>
      <c r="I53" s="1">
        <f t="shared" si="5"/>
        <v>1.5999999999999996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1.7+1.5+4.6+9.7+8-0.1+0.1+5.9+12.1+0.1+17.6+12.8+4+10.7+8.4+14.1+1.9+4.9+0.7+2.4+2.3+3.8+1+1.4+3.6+2.3+15.6+9.1+19.4+7.3+0.9+4.6+8.7</f>
        <v>201.10000000000002</v>
      </c>
      <c r="E54" s="1">
        <f>D54/D51*100</f>
        <v>1.6824791258805614</v>
      </c>
      <c r="F54" s="1">
        <f t="shared" si="6"/>
        <v>82.79127212844793</v>
      </c>
      <c r="G54" s="1">
        <f t="shared" si="4"/>
        <v>76.26090254076603</v>
      </c>
      <c r="H54" s="1">
        <f t="shared" si="7"/>
        <v>41.79999999999998</v>
      </c>
      <c r="I54" s="1">
        <f t="shared" si="5"/>
        <v>62.599999999999966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1.1+7.6+5.9+0.3+0.2+6.8+0.3+67.1+16.4-0.1+19.5+19.3+76.2+4.5+12.1+86.4+1+0.1+7.3+44.6+0.6+0.7+4.7+3.3+0.6+3.6+2.4+6.1+0.1+1.4+1.4+0.4+0.1+0.5+4.8+1.4+0.3+5.7+0.1+0.9+0.8+1.1+0.2+6.4+0.7+1+8.2+1.4+2+7.1+6.3</f>
        <v>450.9000000000001</v>
      </c>
      <c r="E55" s="1">
        <f>D55/D51*100</f>
        <v>3.772400983886351</v>
      </c>
      <c r="F55" s="1">
        <f t="shared" si="6"/>
        <v>75.35093582887701</v>
      </c>
      <c r="G55" s="1">
        <f t="shared" si="4"/>
        <v>63.44449134655974</v>
      </c>
      <c r="H55" s="1">
        <f t="shared" si="7"/>
        <v>147.4999999999999</v>
      </c>
      <c r="I55" s="1">
        <f t="shared" si="5"/>
        <v>259.79999999999995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3432.7000000000007</v>
      </c>
      <c r="E56" s="1">
        <f>D56/D51*100</f>
        <v>28.719274467479877</v>
      </c>
      <c r="F56" s="1">
        <f t="shared" si="6"/>
        <v>77.1601330695918</v>
      </c>
      <c r="G56" s="1">
        <f t="shared" si="4"/>
        <v>74.03644990833601</v>
      </c>
      <c r="H56" s="1">
        <f t="shared" si="7"/>
        <v>1016.1000000000004</v>
      </c>
      <c r="I56" s="1">
        <f>C56-D56</f>
        <v>1203.800000000001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</f>
        <v>4869.4</v>
      </c>
      <c r="E58" s="3">
        <f>D58/D149*100</f>
        <v>0.5951968368218026</v>
      </c>
      <c r="F58" s="3">
        <f>D58/B58*100</f>
        <v>89.82475558015126</v>
      </c>
      <c r="G58" s="3">
        <f t="shared" si="4"/>
        <v>86.53634263373023</v>
      </c>
      <c r="H58" s="3">
        <f>B58-D58</f>
        <v>551.6000000000004</v>
      </c>
      <c r="I58" s="3">
        <f t="shared" si="5"/>
        <v>757.6000000000004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26.654207910625534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6.08493859613094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1.3+56.1+4.9+63.5+3.5+0.7+63-0.1+10.3+25.7+2.8+0.3+7.3+0.2+1+0.1+0.3+1+0.2+2.3+0.3+1.5+20.1+5.1</f>
        <v>271.4000000000001</v>
      </c>
      <c r="E61" s="1">
        <f>D61/D58*100</f>
        <v>5.57358196081653</v>
      </c>
      <c r="F61" s="1">
        <f t="shared" si="6"/>
        <v>68.60465116279072</v>
      </c>
      <c r="G61" s="1">
        <f t="shared" si="4"/>
        <v>58.39070567986232</v>
      </c>
      <c r="H61" s="1">
        <f t="shared" si="7"/>
        <v>124.19999999999993</v>
      </c>
      <c r="I61" s="1">
        <f t="shared" si="5"/>
        <v>193.39999999999992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58.97235799071755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132.2</v>
      </c>
      <c r="E63" s="1">
        <f>D63/D58*100</f>
        <v>2.7149135417094508</v>
      </c>
      <c r="F63" s="1">
        <f t="shared" si="6"/>
        <v>65.38081107814033</v>
      </c>
      <c r="G63" s="1">
        <f t="shared" si="4"/>
        <v>64.39357038480291</v>
      </c>
      <c r="H63" s="1">
        <f t="shared" si="7"/>
        <v>70.0000000000004</v>
      </c>
      <c r="I63" s="1">
        <f t="shared" si="5"/>
        <v>73.0999999999994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278.7000000000001</v>
      </c>
      <c r="E68" s="42">
        <f>D68/D149*100</f>
        <v>0.03406607763220036</v>
      </c>
      <c r="F68" s="3">
        <f>D68/B68*100</f>
        <v>78.90713476783694</v>
      </c>
      <c r="G68" s="3">
        <f t="shared" si="4"/>
        <v>75.28363047001622</v>
      </c>
      <c r="H68" s="3">
        <f>B68-D68</f>
        <v>74.49999999999994</v>
      </c>
      <c r="I68" s="3">
        <f t="shared" si="5"/>
        <v>91.49999999999994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0.2+12.6+73.3+85.8+22+1.3+2.3+2.7+1.6+2.5+7.9-0.2+3.6+5.1+14.9+0.1+2.1+5.3+13.2+2.6+0.1+3.5+4.6+0.3</f>
        <v>267.4000000000001</v>
      </c>
      <c r="E69" s="1">
        <f>D69/D68*100</f>
        <v>95.94546106925009</v>
      </c>
      <c r="F69" s="1">
        <f t="shared" si="6"/>
        <v>86.36950904392768</v>
      </c>
      <c r="G69" s="1">
        <f t="shared" si="4"/>
        <v>86.36950904392768</v>
      </c>
      <c r="H69" s="1">
        <f t="shared" si="7"/>
        <v>42.19999999999993</v>
      </c>
      <c r="I69" s="1">
        <f t="shared" si="5"/>
        <v>42.19999999999993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4.225878833208675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</f>
        <v>46196</v>
      </c>
      <c r="C89" s="53">
        <f>47925.9+539.6+110+168.6+27+1682.4+76+79.6-68.5+205</f>
        <v>50745.6</v>
      </c>
      <c r="D89" s="54">
        <f>36671.5+50.5+277.1+1482.7+43.6+468.3-0.1+17.7+27.6+57.5+103.1+10.6+363+548.2+328.4+6+37.1+4.7+53.4</f>
        <v>40550.89999999999</v>
      </c>
      <c r="E89" s="3">
        <f>D89/D149*100</f>
        <v>4.9566204070886</v>
      </c>
      <c r="F89" s="3">
        <f aca="true" t="shared" si="10" ref="F89:F95">D89/B89*100</f>
        <v>87.78011083210664</v>
      </c>
      <c r="G89" s="3">
        <f t="shared" si="8"/>
        <v>79.91017940471684</v>
      </c>
      <c r="H89" s="3">
        <f aca="true" t="shared" si="11" ref="H89:H95">B89-D89</f>
        <v>5645.100000000013</v>
      </c>
      <c r="I89" s="3">
        <f t="shared" si="9"/>
        <v>10194.700000000012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</f>
        <v>34746.9</v>
      </c>
      <c r="E90" s="1">
        <f>D90/D89*100</f>
        <v>85.68712408355921</v>
      </c>
      <c r="F90" s="1">
        <f t="shared" si="10"/>
        <v>92.168799337917</v>
      </c>
      <c r="G90" s="1">
        <f t="shared" si="8"/>
        <v>83.92971014492754</v>
      </c>
      <c r="H90" s="1">
        <f t="shared" si="11"/>
        <v>2952.2999999999956</v>
      </c>
      <c r="I90" s="1">
        <f t="shared" si="9"/>
        <v>6653.0999999999985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</f>
        <v>1210.3000000000004</v>
      </c>
      <c r="E91" s="1">
        <f>D91/D89*100</f>
        <v>2.9846439906389275</v>
      </c>
      <c r="F91" s="1">
        <f t="shared" si="10"/>
        <v>56.511182705327556</v>
      </c>
      <c r="G91" s="1">
        <f t="shared" si="8"/>
        <v>48.28452884385225</v>
      </c>
      <c r="H91" s="1">
        <f t="shared" si="11"/>
        <v>931.3999999999999</v>
      </c>
      <c r="I91" s="1">
        <f t="shared" si="9"/>
        <v>1296.2999999999995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6355.100000000002</v>
      </c>
      <c r="C93" s="50">
        <f>C89-C90-C91-C92</f>
        <v>6838.999999999998</v>
      </c>
      <c r="D93" s="50">
        <f>D89-D90-D91-D92</f>
        <v>4593.699999999985</v>
      </c>
      <c r="E93" s="1">
        <f>D93/D89*100</f>
        <v>11.32823192580186</v>
      </c>
      <c r="F93" s="1">
        <f t="shared" si="10"/>
        <v>72.28367767619682</v>
      </c>
      <c r="G93" s="1">
        <f>D93/C93*100</f>
        <v>67.16917678023083</v>
      </c>
      <c r="H93" s="1">
        <f t="shared" si="11"/>
        <v>1761.400000000017</v>
      </c>
      <c r="I93" s="1">
        <f>C93-D93</f>
        <v>2245.300000000013</v>
      </c>
    </row>
    <row r="94" spans="1:9" ht="18.75">
      <c r="A94" s="120" t="s">
        <v>12</v>
      </c>
      <c r="B94" s="125">
        <f>53411.1+1149.3</f>
        <v>54560.4</v>
      </c>
      <c r="C94" s="127">
        <f>48638.3+1900-424+424+830+1679.1+0.1+2819.7+1149.3</f>
        <v>57016.5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</f>
        <v>51162.500000000015</v>
      </c>
      <c r="E94" s="119">
        <f>D94/D149*100</f>
        <v>6.253698230561359</v>
      </c>
      <c r="F94" s="123">
        <f t="shared" si="10"/>
        <v>93.77222307754344</v>
      </c>
      <c r="G94" s="118">
        <f>D94/C94*100</f>
        <v>89.73279664658479</v>
      </c>
      <c r="H94" s="124">
        <f t="shared" si="11"/>
        <v>3397.899999999987</v>
      </c>
      <c r="I94" s="119">
        <f>C94-D94</f>
        <v>5853.999999999985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</f>
        <v>3466.500000000001</v>
      </c>
      <c r="E95" s="131">
        <f>D95/D94*100</f>
        <v>6.775470315172245</v>
      </c>
      <c r="F95" s="132">
        <f t="shared" si="10"/>
        <v>77.46368715083801</v>
      </c>
      <c r="G95" s="133">
        <f>D95/C95*100</f>
        <v>70.90842146173831</v>
      </c>
      <c r="H95" s="122">
        <f t="shared" si="11"/>
        <v>1008.4999999999991</v>
      </c>
      <c r="I95" s="96">
        <f>C95-D95</f>
        <v>1422.199999999999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</f>
        <v>6294.207000000003</v>
      </c>
      <c r="E101" s="25">
        <f>D101/D149*100</f>
        <v>0.7693539443672013</v>
      </c>
      <c r="F101" s="25">
        <f>D101/B101*100</f>
        <v>67.88622366987718</v>
      </c>
      <c r="G101" s="25">
        <f aca="true" t="shared" si="12" ref="G101:G147">D101/C101*100</f>
        <v>60.786577946033674</v>
      </c>
      <c r="H101" s="25">
        <f aca="true" t="shared" si="13" ref="H101:H106">B101-D101</f>
        <v>2977.4929999999977</v>
      </c>
      <c r="I101" s="25">
        <f aca="true" t="shared" si="14" ref="I101:I147">C101-D101</f>
        <v>4060.3929999999973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</f>
        <v>5694.399999999999</v>
      </c>
      <c r="E103" s="1">
        <f>D103/D101*100</f>
        <v>90.47049135816468</v>
      </c>
      <c r="F103" s="1">
        <f aca="true" t="shared" si="15" ref="F103:F147">D103/B103*100</f>
        <v>68.27735878466683</v>
      </c>
      <c r="G103" s="1">
        <f t="shared" si="12"/>
        <v>61.112482426297746</v>
      </c>
      <c r="H103" s="1">
        <f t="shared" si="13"/>
        <v>2645.7000000000016</v>
      </c>
      <c r="I103" s="1">
        <f t="shared" si="14"/>
        <v>3623.5000000000027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599.8070000000043</v>
      </c>
      <c r="E105" s="96">
        <f>D105/D101*100</f>
        <v>9.529508641835328</v>
      </c>
      <c r="F105" s="96">
        <f t="shared" si="15"/>
        <v>64.38460712752298</v>
      </c>
      <c r="G105" s="96">
        <f t="shared" si="12"/>
        <v>57.85733577698514</v>
      </c>
      <c r="H105" s="96">
        <f>B105-D105</f>
        <v>331.792999999996</v>
      </c>
      <c r="I105" s="96">
        <f t="shared" si="14"/>
        <v>436.8929999999946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180058.99999999994</v>
      </c>
      <c r="C106" s="93">
        <f>SUM(C107:C146)-C114-C118+C147-C138-C139-C108-C111-C121-C122-C136-C130-C128</f>
        <v>185429</v>
      </c>
      <c r="D106" s="93">
        <f>SUM(D107:D146)-D114-D118+D147-D138-D139-D108-D111-D121-D122-D136-D130-D128</f>
        <v>165766.7</v>
      </c>
      <c r="E106" s="94">
        <f>D106/D149*100</f>
        <v>20.262006713432605</v>
      </c>
      <c r="F106" s="94">
        <f>D106/B106*100</f>
        <v>92.0624350907203</v>
      </c>
      <c r="G106" s="94">
        <f t="shared" si="12"/>
        <v>89.39631880665915</v>
      </c>
      <c r="H106" s="94">
        <f t="shared" si="13"/>
        <v>14292.29999999993</v>
      </c>
      <c r="I106" s="94">
        <f t="shared" si="14"/>
        <v>19662.29999999999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</f>
        <v>1116.0000000000002</v>
      </c>
      <c r="E107" s="6">
        <f>D107/D106*100</f>
        <v>0.6732353361682414</v>
      </c>
      <c r="F107" s="6">
        <f t="shared" si="15"/>
        <v>62.43356643356645</v>
      </c>
      <c r="G107" s="6">
        <f t="shared" si="12"/>
        <v>56.90393636549052</v>
      </c>
      <c r="H107" s="6">
        <f aca="true" t="shared" si="16" ref="H107:H147">B107-D107</f>
        <v>671.4999999999998</v>
      </c>
      <c r="I107" s="6">
        <f t="shared" si="14"/>
        <v>845.1999999999998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0.36147187583513457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0.01858033006629196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0.03299818359175878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</f>
        <v>1121.3000000000006</v>
      </c>
      <c r="E113" s="6">
        <f>D113/D106*100</f>
        <v>0.6764326007575711</v>
      </c>
      <c r="F113" s="6">
        <f t="shared" si="15"/>
        <v>80.43181981206519</v>
      </c>
      <c r="G113" s="6">
        <f t="shared" si="12"/>
        <v>73.16802610114198</v>
      </c>
      <c r="H113" s="6">
        <f t="shared" si="16"/>
        <v>272.7999999999993</v>
      </c>
      <c r="I113" s="6">
        <f t="shared" si="14"/>
        <v>411.19999999999936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0.021717268908652942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0.055560012957970445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0.11793683532337915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0.2704403236596976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0.48616519481898346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</f>
        <v>2598.5000000000005</v>
      </c>
      <c r="E123" s="19">
        <f>D123/D106*100</f>
        <v>1.5675645349759633</v>
      </c>
      <c r="F123" s="6">
        <f t="shared" si="15"/>
        <v>88.81331601613235</v>
      </c>
      <c r="G123" s="6">
        <f t="shared" si="12"/>
        <v>88.57113641011658</v>
      </c>
      <c r="H123" s="6">
        <f t="shared" si="16"/>
        <v>327.2999999999997</v>
      </c>
      <c r="I123" s="6">
        <f t="shared" si="14"/>
        <v>335.2999999999997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0.07836314531205604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0.0012065149393696078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0.015081436742120098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0.48429509666296067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0.3062738173589749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0.023708018558612792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0.847999025135929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</f>
        <v>225.9</v>
      </c>
      <c r="E135" s="19">
        <f>D135/D106*100</f>
        <v>0.13627586240179723</v>
      </c>
      <c r="F135" s="6">
        <f t="shared" si="15"/>
        <v>60.59549356223176</v>
      </c>
      <c r="G135" s="6">
        <f>D135/C135*100</f>
        <v>60.59549356223176</v>
      </c>
      <c r="H135" s="6">
        <f t="shared" si="16"/>
        <v>146.9</v>
      </c>
      <c r="I135" s="6">
        <f t="shared" si="14"/>
        <v>146.9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36.476316954404595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</f>
        <v>889.8000000000001</v>
      </c>
      <c r="E137" s="19">
        <f>D137/D106*100</f>
        <v>0.5367784965255387</v>
      </c>
      <c r="F137" s="6">
        <f t="shared" si="15"/>
        <v>94.38845868250769</v>
      </c>
      <c r="G137" s="6">
        <f t="shared" si="12"/>
        <v>85.43446951512243</v>
      </c>
      <c r="H137" s="6">
        <f t="shared" si="16"/>
        <v>52.89999999999998</v>
      </c>
      <c r="I137" s="6">
        <f t="shared" si="14"/>
        <v>151.69999999999993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86.97460103394022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2.787143178242301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0.12065149393696079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1.3654732826315539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f>14900-150</f>
        <v>14750</v>
      </c>
      <c r="C142" s="60">
        <f>6500-2076-424+9200+2300-150</f>
        <v>15350</v>
      </c>
      <c r="D142" s="83">
        <f>241.3+64.6+48.1+278.9+170.1+140.9+637.5+150.9+370.2+164.6+344.6+242.4+441.1+0.1+89.8+381.7+177.1+247.5+73.1+327.9+377.9+42.9+540.2+305.5+89.5+547.4+109.3+203.4+257.6+84.6+422.6+90.4+288.5</f>
        <v>7952.199999999999</v>
      </c>
      <c r="E142" s="19">
        <f>D142/D106*100</f>
        <v>4.797224050427498</v>
      </c>
      <c r="F142" s="111">
        <f t="shared" si="17"/>
        <v>53.913220338983045</v>
      </c>
      <c r="G142" s="6">
        <f t="shared" si="12"/>
        <v>51.8058631921824</v>
      </c>
      <c r="H142" s="6">
        <f t="shared" si="16"/>
        <v>6797.800000000001</v>
      </c>
      <c r="I142" s="6">
        <f t="shared" si="14"/>
        <v>7397.800000000001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</f>
        <v>4287.400000000001</v>
      </c>
      <c r="E143" s="19">
        <f>D143/D106*100</f>
        <v>2.5864060755266287</v>
      </c>
      <c r="F143" s="111">
        <f t="shared" si="17"/>
        <v>83.3654163993078</v>
      </c>
      <c r="G143" s="6">
        <f t="shared" si="12"/>
        <v>83.36217456397893</v>
      </c>
      <c r="H143" s="6">
        <f t="shared" si="16"/>
        <v>855.4999999999991</v>
      </c>
      <c r="I143" s="6">
        <f t="shared" si="14"/>
        <v>855.6999999999998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5.052884566079918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0.3246731701843615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</f>
        <v>111851.59999999999</v>
      </c>
      <c r="C146" s="60">
        <f>91632.1+2530-27+23.1+959.5+13590.1-3797.9+8580-1214.3</f>
        <v>112275.60000000002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67.47531319619682</v>
      </c>
      <c r="F146" s="6">
        <f t="shared" si="17"/>
        <v>100</v>
      </c>
      <c r="G146" s="6">
        <f t="shared" si="12"/>
        <v>99.62235784088436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11.56529025431525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190749.89999999994</v>
      </c>
      <c r="C148" s="84">
        <f>C43+C68+C71+C76+C78+C86+C101+C106+C99+C83+C97</f>
        <v>197465.6</v>
      </c>
      <c r="D148" s="60">
        <f>D43+D68+D71+D76+D78+D86+D101+D106+D99+D83+D97</f>
        <v>172955.70700000002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818115.9069999999</v>
      </c>
      <c r="E149" s="38">
        <v>100</v>
      </c>
      <c r="F149" s="3">
        <f>D149/B149*100</f>
        <v>89.63118563395932</v>
      </c>
      <c r="G149" s="3">
        <f aca="true" t="shared" si="18" ref="G149:G155">D149/C149*100</f>
        <v>82.93523037521557</v>
      </c>
      <c r="H149" s="3">
        <f aca="true" t="shared" si="19" ref="H149:H155">B149-D149</f>
        <v>94642.19299999997</v>
      </c>
      <c r="I149" s="3">
        <f aca="true" t="shared" si="20" ref="I149:I155">C149-D149</f>
        <v>168335.6930000001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469663.4</v>
      </c>
      <c r="E150" s="6">
        <f>D150/D149*100</f>
        <v>57.40792911877707</v>
      </c>
      <c r="F150" s="6">
        <f aca="true" t="shared" si="21" ref="F150:F161">D150/B150*100</f>
        <v>92.09783328698997</v>
      </c>
      <c r="G150" s="6">
        <f t="shared" si="18"/>
        <v>84.1056723193951</v>
      </c>
      <c r="H150" s="6">
        <f t="shared" si="19"/>
        <v>40298</v>
      </c>
      <c r="I150" s="18">
        <f t="shared" si="20"/>
        <v>88757.19999999995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65905.50000000003</v>
      </c>
      <c r="E151" s="6">
        <f>D151/D149*100</f>
        <v>8.055765623928888</v>
      </c>
      <c r="F151" s="6">
        <f t="shared" si="21"/>
        <v>73.9040628143324</v>
      </c>
      <c r="G151" s="6">
        <f t="shared" si="18"/>
        <v>65.98600292356677</v>
      </c>
      <c r="H151" s="6">
        <f t="shared" si="19"/>
        <v>23271.599999999977</v>
      </c>
      <c r="I151" s="18">
        <f t="shared" si="20"/>
        <v>33972.49999999997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19655.2</v>
      </c>
      <c r="E152" s="6">
        <f>D152/D149*100</f>
        <v>2.402495762742822</v>
      </c>
      <c r="F152" s="6">
        <f t="shared" si="21"/>
        <v>83.40667501220003</v>
      </c>
      <c r="G152" s="6">
        <f t="shared" si="18"/>
        <v>75.2778607593967</v>
      </c>
      <c r="H152" s="6">
        <f t="shared" si="19"/>
        <v>3910.300000000003</v>
      </c>
      <c r="I152" s="18">
        <f t="shared" si="20"/>
        <v>6455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10806.099999999997</v>
      </c>
      <c r="E153" s="6">
        <f>D153/D149*100</f>
        <v>1.3208519608945823</v>
      </c>
      <c r="F153" s="6">
        <f t="shared" si="21"/>
        <v>78.05281481588486</v>
      </c>
      <c r="G153" s="6">
        <f t="shared" si="18"/>
        <v>72.1084486083585</v>
      </c>
      <c r="H153" s="6">
        <f t="shared" si="19"/>
        <v>3038.5000000000036</v>
      </c>
      <c r="I153" s="18">
        <f t="shared" si="20"/>
        <v>4179.800000000005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10817.4</v>
      </c>
      <c r="E154" s="6">
        <f>D154/D149*100</f>
        <v>1.32223318327436</v>
      </c>
      <c r="F154" s="6">
        <f t="shared" si="21"/>
        <v>86.73278758188275</v>
      </c>
      <c r="G154" s="6">
        <f t="shared" si="18"/>
        <v>79.9234560056743</v>
      </c>
      <c r="H154" s="6">
        <f t="shared" si="19"/>
        <v>1654.7000000000007</v>
      </c>
      <c r="I154" s="18">
        <f t="shared" si="20"/>
        <v>2717.300000000001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241268.30699999986</v>
      </c>
      <c r="E155" s="6">
        <f>D155/D149*100</f>
        <v>29.490724350382287</v>
      </c>
      <c r="F155" s="6">
        <f t="shared" si="21"/>
        <v>91.48050560898831</v>
      </c>
      <c r="G155" s="43">
        <f t="shared" si="18"/>
        <v>88.20794326749343</v>
      </c>
      <c r="H155" s="6">
        <f t="shared" si="19"/>
        <v>22469.09300000005</v>
      </c>
      <c r="I155" s="6">
        <f t="shared" si="20"/>
        <v>32253.8930000001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</f>
        <v>26080.600000000002</v>
      </c>
      <c r="C157" s="73">
        <f>3301.9+496+14356.4+1358.1+6215.8+538+1033.5-64-1009.3</f>
        <v>26226.399999999998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</f>
        <v>12425.199999999993</v>
      </c>
      <c r="E157" s="15"/>
      <c r="F157" s="6">
        <f t="shared" si="21"/>
        <v>47.64154198906464</v>
      </c>
      <c r="G157" s="6">
        <f aca="true" t="shared" si="22" ref="G157:G166">D157/C157*100</f>
        <v>47.376689137662794</v>
      </c>
      <c r="H157" s="6">
        <f>B157-D157</f>
        <v>13655.400000000009</v>
      </c>
      <c r="I157" s="6">
        <f aca="true" t="shared" si="23" ref="I157:I166">C157-D157</f>
        <v>13801.200000000004</v>
      </c>
      <c r="K157" s="46"/>
      <c r="L157" s="46"/>
    </row>
    <row r="158" spans="1:12" ht="18.75">
      <c r="A158" s="23" t="s">
        <v>22</v>
      </c>
      <c r="B158" s="88">
        <f>17318.9+300</f>
        <v>17618.9</v>
      </c>
      <c r="C158" s="67">
        <f>16860.5-195+353.2+846+1272.3+300</f>
        <v>19437</v>
      </c>
      <c r="D158" s="67">
        <f>132.1+649.5+498.6+2.9+146.5+119.3+11.1+935+701.6+2.9+12.3-0.1+18.6+43.3+39.7+94+282.1+33.2+9+121.6+250.9+78.8+80+13.6+23.8+457.4+36+8.5+326.3+22.2+795.3+172.7+29.4+49.6+1021.9-0.1+17.1+3.9+950.9+26.4+707.9</f>
        <v>8925.699999999999</v>
      </c>
      <c r="E158" s="6"/>
      <c r="F158" s="6">
        <f t="shared" si="21"/>
        <v>50.65980282537501</v>
      </c>
      <c r="G158" s="6">
        <f t="shared" si="22"/>
        <v>45.92118125225086</v>
      </c>
      <c r="H158" s="6">
        <f aca="true" t="shared" si="24" ref="H158:H165">B158-D158</f>
        <v>8693.200000000003</v>
      </c>
      <c r="I158" s="6">
        <f t="shared" si="23"/>
        <v>10511.300000000001</v>
      </c>
      <c r="K158" s="46"/>
      <c r="L158" s="46"/>
    </row>
    <row r="159" spans="1:12" ht="18.75">
      <c r="A159" s="23" t="s">
        <v>60</v>
      </c>
      <c r="B159" s="88">
        <f>205705.8-538-1033.5+64-505</f>
        <v>203693.3</v>
      </c>
      <c r="C159" s="67">
        <f>213607.5+29882.9-2140-37856.7-150+7307.7-1151.4-538-1033.5+64-505</f>
        <v>207487.50000000003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</f>
        <v>93346.3</v>
      </c>
      <c r="E159" s="6"/>
      <c r="F159" s="6">
        <f t="shared" si="21"/>
        <v>45.82688777686846</v>
      </c>
      <c r="G159" s="6">
        <f t="shared" si="22"/>
        <v>44.98887884812338</v>
      </c>
      <c r="H159" s="6">
        <f t="shared" si="24"/>
        <v>110346.99999999999</v>
      </c>
      <c r="I159" s="6">
        <f t="shared" si="23"/>
        <v>114141.20000000003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1181606.8999999997</v>
      </c>
      <c r="C166" s="90">
        <f>C149+C157+C161+C162+C158+C165+C164+C159+C163+C160</f>
        <v>1261286.2000000002</v>
      </c>
      <c r="D166" s="90">
        <f>D149+D157+D161+D162+D158+D165+D164+D159+D163+D160</f>
        <v>942409.0069999999</v>
      </c>
      <c r="E166" s="25"/>
      <c r="F166" s="3">
        <f>D166/B166*100</f>
        <v>79.75655922456107</v>
      </c>
      <c r="G166" s="3">
        <f t="shared" si="22"/>
        <v>74.71809387908944</v>
      </c>
      <c r="H166" s="3">
        <f>B166-D166</f>
        <v>239197.8929999998</v>
      </c>
      <c r="I166" s="3">
        <f t="shared" si="23"/>
        <v>318877.1930000003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818115.9069999999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818115.9069999999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2015-11-19T06:10:44Z</dcterms:modified>
  <cp:category/>
  <cp:version/>
  <cp:contentType/>
  <cp:contentStatus/>
</cp:coreProperties>
</file>